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SSD\Wealthica\"/>
    </mc:Choice>
  </mc:AlternateContent>
  <xr:revisionPtr revIDLastSave="0" documentId="13_ncr:1_{50C6B0DE-63A1-4ECC-A9B8-D67F838E00DA}" xr6:coauthVersionLast="47" xr6:coauthVersionMax="47" xr10:uidLastSave="{00000000-0000-0000-0000-000000000000}"/>
  <bookViews>
    <workbookView xWindow="-29640" yWindow="849" windowWidth="29074" windowHeight="13002" xr2:uid="{5BE5D99F-88C7-4DAF-8077-1F6E29D525EE}"/>
  </bookViews>
  <sheets>
    <sheet name="Apple CapGains M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9" i="1" l="1"/>
  <c r="N18" i="1"/>
  <c r="P15" i="1"/>
  <c r="R12" i="1"/>
  <c r="R13" i="1" s="1"/>
  <c r="R8" i="1"/>
  <c r="R9" i="1" s="1"/>
  <c r="R6" i="1"/>
  <c r="Q7" i="1" s="1"/>
  <c r="S7" i="1" s="1"/>
  <c r="R5" i="1"/>
  <c r="P14" i="1"/>
  <c r="P10" i="1"/>
  <c r="S4" i="1"/>
  <c r="R3" i="1"/>
  <c r="N20" i="1" l="1"/>
  <c r="Q14" i="1"/>
  <c r="S14" i="1" s="1"/>
  <c r="Q10" i="1"/>
  <c r="S10" i="1" s="1"/>
  <c r="R10" i="1" l="1"/>
  <c r="Q11" i="1" s="1"/>
  <c r="S11" i="1" s="1"/>
  <c r="R14" i="1"/>
  <c r="Q15" i="1" l="1"/>
  <c r="S15" i="1" l="1"/>
  <c r="R15" i="1"/>
  <c r="Q16" i="1" l="1"/>
  <c r="S16" i="1" s="1"/>
  <c r="S18" i="1" s="1"/>
</calcChain>
</file>

<file path=xl/sharedStrings.xml><?xml version="1.0" encoding="utf-8"?>
<sst xmlns="http://schemas.openxmlformats.org/spreadsheetml/2006/main" count="90" uniqueCount="44">
  <si>
    <t>Account</t>
  </si>
  <si>
    <t>Security</t>
  </si>
  <si>
    <t>Action</t>
  </si>
  <si>
    <t>Date</t>
  </si>
  <si>
    <t>Shares</t>
  </si>
  <si>
    <t>Cost Basis</t>
  </si>
  <si>
    <t>Sale/Current Value</t>
  </si>
  <si>
    <t>Gains</t>
  </si>
  <si>
    <t>iTRADE US$</t>
  </si>
  <si>
    <t>Apple</t>
  </si>
  <si>
    <t>Sell</t>
  </si>
  <si>
    <t>04.11.2016</t>
  </si>
  <si>
    <t>27.02.2020</t>
  </si>
  <si>
    <t>04.03.2021</t>
  </si>
  <si>
    <t>05.03.2021</t>
  </si>
  <si>
    <t>21.10.2021</t>
  </si>
  <si>
    <t>12.04.2022</t>
  </si>
  <si>
    <t>Unrealized</t>
  </si>
  <si>
    <t>31.12.2022</t>
  </si>
  <si>
    <t>Total: Apple</t>
  </si>
  <si>
    <t>AdjustedCostBasis</t>
  </si>
  <si>
    <t>CapGain</t>
  </si>
  <si>
    <t>11.08.2015</t>
  </si>
  <si>
    <t>Buy</t>
  </si>
  <si>
    <t>31.08.2020</t>
  </si>
  <si>
    <t>Split (4-1)</t>
  </si>
  <si>
    <t>05.08.2019</t>
  </si>
  <si>
    <t>11.09.2019</t>
  </si>
  <si>
    <t>17.04.2020</t>
  </si>
  <si>
    <t>07.05.2021</t>
  </si>
  <si>
    <t>17.06.2021</t>
  </si>
  <si>
    <t>Cost of Sale</t>
  </si>
  <si>
    <t>Available Shares</t>
  </si>
  <si>
    <t>Ratio = Sold/Available</t>
  </si>
  <si>
    <t>Amount inc Fees</t>
  </si>
  <si>
    <t>OK</t>
  </si>
  <si>
    <t>Column1</t>
  </si>
  <si>
    <t>wrong</t>
  </si>
  <si>
    <t>From Moneydance Capital Gain Report</t>
  </si>
  <si>
    <t>Actual Manual Calculations</t>
  </si>
  <si>
    <t>Actual Total buy</t>
  </si>
  <si>
    <t>Actual Total sell</t>
  </si>
  <si>
    <t>Sell minus Buy</t>
  </si>
  <si>
    <t>Sum of individual gains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</si>
</sst>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1" fillId="5" borderId="0" applyNumberFormat="0" applyBorder="0" applyAlignment="0" applyProtection="0"/>
  </cellStyleXfs>
  <cellXfs count="16">
    <xf numFmtId="0" fontId="0" fillId="0" borderId="0" xfId="0"/>
    <xf numFmtId="4" fontId="0" fillId="0" borderId="0" xfId="0" applyNumberFormat="1"/>
    <xf numFmtId="8" fontId="0" fillId="0" borderId="0" xfId="0" applyNumberFormat="1"/>
    <xf numFmtId="4" fontId="0" fillId="6" borderId="0" xfId="0" applyNumberFormat="1" applyFill="1"/>
    <xf numFmtId="0" fontId="0" fillId="6" borderId="0" xfId="0" applyFill="1"/>
    <xf numFmtId="4" fontId="0" fillId="7" borderId="0" xfId="0" applyNumberFormat="1" applyFill="1"/>
    <xf numFmtId="4" fontId="3" fillId="3" borderId="0" xfId="2" applyNumberFormat="1"/>
    <xf numFmtId="0" fontId="4" fillId="4" borderId="1" xfId="3"/>
    <xf numFmtId="4" fontId="4" fillId="4" borderId="1" xfId="3" applyNumberFormat="1"/>
    <xf numFmtId="4" fontId="1" fillId="5" borderId="0" xfId="4" applyNumberFormat="1"/>
    <xf numFmtId="4" fontId="2" fillId="2" borderId="0" xfId="1" applyNumberForma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3" fillId="3" borderId="0" xfId="2"/>
  </cellXfs>
  <cellStyles count="5">
    <cellStyle name="40% - Accent1" xfId="4" builtinId="31"/>
    <cellStyle name="Calculation" xfId="3" builtinId="22"/>
    <cellStyle name="Good" xfId="1" builtinId="26"/>
    <cellStyle name="Neutral" xfId="2" builtinId="28"/>
    <cellStyle name="Normal" xfId="0" builtinId="0"/>
  </cellStyles>
  <dxfs count="1">
    <dxf>
      <numFmt numFmtId="12" formatCode="&quot;$&quot;#,##0.00;[Red]\-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9F0D1F-8CEF-46FA-9D49-2AECEBD9DA39}" name="Table1" displayName="Table1" ref="A2:I22" totalsRowShown="0">
  <autoFilter ref="A2:I22" xr:uid="{C59F0D1F-8CEF-46FA-9D49-2AECEBD9DA39}"/>
  <tableColumns count="9">
    <tableColumn id="1" xr3:uid="{36F76CD3-4F48-4590-A049-4CA35FF3FCBE}" name="Account"/>
    <tableColumn id="2" xr3:uid="{95045E32-7377-4C3A-8800-92447BD24EA0}" name="Security"/>
    <tableColumn id="3" xr3:uid="{20E20EA3-2921-46CE-AA97-D7FC8261C5D3}" name="Action"/>
    <tableColumn id="4" xr3:uid="{4FC70507-BA61-4AEC-BB1F-329BF6823925}" name="Date"/>
    <tableColumn id="5" xr3:uid="{44F0FFB9-86A5-401A-A322-8C408C51BA56}" name="Shares"/>
    <tableColumn id="6" xr3:uid="{8574B692-A22D-4622-A6B2-86DD6F6C0021}" name="Cost Basis"/>
    <tableColumn id="7" xr3:uid="{7FE8C23F-1066-427F-8827-2C56BDEF2A77}" name="Sale/Current Value"/>
    <tableColumn id="8" xr3:uid="{4505142A-4F72-4077-A34A-833A409D96BA}" name="Gains" dataDxfId="0"/>
    <tableColumn id="9" xr3:uid="{5CD43DE1-70C3-473F-BAFA-601FC6AE97E4}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587A6-A66E-49D1-A7A2-CC463AD9972B}">
  <dimension ref="A1:S21"/>
  <sheetViews>
    <sheetView tabSelected="1" workbookViewId="0">
      <selection activeCell="P27" sqref="P27"/>
    </sheetView>
  </sheetViews>
  <sheetFormatPr defaultRowHeight="14.4" x14ac:dyDescent="0.55000000000000004"/>
  <cols>
    <col min="1" max="1" width="9.15625" customWidth="1"/>
    <col min="2" max="2" width="9" customWidth="1"/>
    <col min="3" max="3" width="13.26171875" customWidth="1"/>
    <col min="4" max="4" width="11.9453125" customWidth="1"/>
    <col min="6" max="6" width="13.62890625" customWidth="1"/>
    <col min="7" max="7" width="22.7890625" customWidth="1"/>
    <col min="11" max="11" width="12.734375" customWidth="1"/>
    <col min="12" max="12" width="12.15625" customWidth="1"/>
    <col min="14" max="14" width="16.734375" customWidth="1"/>
    <col min="15" max="15" width="15.83984375" customWidth="1"/>
    <col min="16" max="18" width="16.5234375" customWidth="1"/>
  </cols>
  <sheetData>
    <row r="1" spans="1:19" ht="25.8" x14ac:dyDescent="0.95">
      <c r="A1" s="12" t="s">
        <v>38</v>
      </c>
      <c r="B1" s="12"/>
      <c r="C1" s="12"/>
      <c r="D1" s="12"/>
      <c r="E1" s="12"/>
      <c r="F1" s="12"/>
      <c r="G1" s="12"/>
      <c r="H1" s="12"/>
      <c r="I1" s="12"/>
      <c r="K1" s="13" t="s">
        <v>39</v>
      </c>
      <c r="L1" s="13"/>
      <c r="M1" s="13"/>
      <c r="N1" s="13"/>
      <c r="O1" s="13"/>
      <c r="P1" s="13"/>
      <c r="Q1" s="13"/>
      <c r="R1" s="13"/>
      <c r="S1" s="13"/>
    </row>
    <row r="2" spans="1:19" x14ac:dyDescent="0.55000000000000004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36</v>
      </c>
      <c r="K2" t="s">
        <v>3</v>
      </c>
      <c r="L2" t="s">
        <v>2</v>
      </c>
      <c r="M2" t="s">
        <v>4</v>
      </c>
      <c r="N2" t="s">
        <v>34</v>
      </c>
      <c r="O2" t="s">
        <v>32</v>
      </c>
      <c r="P2" t="s">
        <v>33</v>
      </c>
      <c r="Q2" t="s">
        <v>31</v>
      </c>
      <c r="R2" t="s">
        <v>20</v>
      </c>
      <c r="S2" t="s">
        <v>21</v>
      </c>
    </row>
    <row r="3" spans="1:19" x14ac:dyDescent="0.55000000000000004">
      <c r="H3" s="2"/>
      <c r="K3" t="s">
        <v>22</v>
      </c>
      <c r="L3" t="s">
        <v>23</v>
      </c>
      <c r="M3">
        <v>100</v>
      </c>
      <c r="N3" s="7">
        <v>11521.99</v>
      </c>
      <c r="O3">
        <v>100</v>
      </c>
      <c r="P3" s="1"/>
      <c r="Q3" s="1"/>
      <c r="R3" s="1">
        <f>N3</f>
        <v>11521.99</v>
      </c>
    </row>
    <row r="4" spans="1:19" x14ac:dyDescent="0.55000000000000004">
      <c r="A4" t="s">
        <v>8</v>
      </c>
      <c r="B4" t="s">
        <v>9</v>
      </c>
      <c r="C4" t="s">
        <v>10</v>
      </c>
      <c r="D4" t="s">
        <v>11</v>
      </c>
      <c r="E4">
        <v>100</v>
      </c>
      <c r="F4" s="1">
        <v>11531.98</v>
      </c>
      <c r="G4" s="1">
        <v>10922.76</v>
      </c>
      <c r="H4" s="4">
        <v>-609.22</v>
      </c>
      <c r="I4" t="s">
        <v>35</v>
      </c>
      <c r="K4" t="s">
        <v>11</v>
      </c>
      <c r="L4" t="s">
        <v>10</v>
      </c>
      <c r="M4">
        <v>100</v>
      </c>
      <c r="N4" s="9">
        <v>10912.77</v>
      </c>
      <c r="O4">
        <v>0</v>
      </c>
      <c r="P4" s="1">
        <v>1</v>
      </c>
      <c r="Q4" s="1">
        <v>11521.99</v>
      </c>
      <c r="R4" s="1">
        <v>0</v>
      </c>
      <c r="S4" s="3">
        <f>N4-Q4</f>
        <v>-609.21999999999935</v>
      </c>
    </row>
    <row r="5" spans="1:19" x14ac:dyDescent="0.55000000000000004">
      <c r="F5" s="1"/>
      <c r="G5" s="1"/>
      <c r="K5" t="s">
        <v>26</v>
      </c>
      <c r="L5" t="s">
        <v>23</v>
      </c>
      <c r="M5">
        <v>75</v>
      </c>
      <c r="N5" s="7">
        <v>14512.74</v>
      </c>
      <c r="O5">
        <v>75</v>
      </c>
      <c r="R5" s="1">
        <f>N5</f>
        <v>14512.74</v>
      </c>
    </row>
    <row r="6" spans="1:19" x14ac:dyDescent="0.55000000000000004">
      <c r="F6" s="1"/>
      <c r="G6" s="1"/>
      <c r="K6" t="s">
        <v>27</v>
      </c>
      <c r="L6" t="s">
        <v>23</v>
      </c>
      <c r="M6">
        <v>25</v>
      </c>
      <c r="N6" s="8">
        <v>5571.49</v>
      </c>
      <c r="O6">
        <v>100</v>
      </c>
      <c r="R6" s="1">
        <f>N5+N6</f>
        <v>20084.23</v>
      </c>
    </row>
    <row r="7" spans="1:19" x14ac:dyDescent="0.55000000000000004">
      <c r="A7" t="s">
        <v>8</v>
      </c>
      <c r="B7" t="s">
        <v>9</v>
      </c>
      <c r="C7" t="s">
        <v>10</v>
      </c>
      <c r="D7" t="s">
        <v>12</v>
      </c>
      <c r="E7">
        <v>100</v>
      </c>
      <c r="F7" s="1">
        <v>20094.22</v>
      </c>
      <c r="G7" s="1">
        <v>27650.38</v>
      </c>
      <c r="H7" s="3">
        <v>7556.16</v>
      </c>
      <c r="I7" t="s">
        <v>35</v>
      </c>
      <c r="K7" t="s">
        <v>12</v>
      </c>
      <c r="L7" t="s">
        <v>10</v>
      </c>
      <c r="M7">
        <v>100</v>
      </c>
      <c r="N7" s="9">
        <v>27640.3</v>
      </c>
      <c r="O7">
        <v>0</v>
      </c>
      <c r="P7">
        <v>1</v>
      </c>
      <c r="Q7" s="1">
        <f>R6</f>
        <v>20084.23</v>
      </c>
      <c r="R7">
        <v>0</v>
      </c>
      <c r="S7" s="3">
        <f>N7-Q7</f>
        <v>7556.07</v>
      </c>
    </row>
    <row r="8" spans="1:19" x14ac:dyDescent="0.55000000000000004">
      <c r="F8" s="1"/>
      <c r="G8" s="1"/>
      <c r="K8" t="s">
        <v>28</v>
      </c>
      <c r="L8" t="s">
        <v>23</v>
      </c>
      <c r="M8">
        <v>50</v>
      </c>
      <c r="N8" s="8">
        <v>14025.93</v>
      </c>
      <c r="O8">
        <v>50</v>
      </c>
      <c r="R8" s="1">
        <f>N8</f>
        <v>14025.93</v>
      </c>
    </row>
    <row r="9" spans="1:19" x14ac:dyDescent="0.55000000000000004">
      <c r="F9" s="1"/>
      <c r="G9" s="1"/>
      <c r="K9" s="15" t="s">
        <v>24</v>
      </c>
      <c r="L9" s="15" t="s">
        <v>25</v>
      </c>
      <c r="M9" s="15"/>
      <c r="N9" s="6"/>
      <c r="O9" s="15">
        <v>200</v>
      </c>
      <c r="R9" s="1">
        <f>R8</f>
        <v>14025.93</v>
      </c>
    </row>
    <row r="10" spans="1:19" x14ac:dyDescent="0.55000000000000004">
      <c r="A10" t="s">
        <v>8</v>
      </c>
      <c r="B10" t="s">
        <v>9</v>
      </c>
      <c r="C10" t="s">
        <v>10</v>
      </c>
      <c r="D10" t="s">
        <v>13</v>
      </c>
      <c r="E10">
        <v>100</v>
      </c>
      <c r="F10" s="1">
        <v>17795.099999999999</v>
      </c>
      <c r="G10" s="1">
        <v>12070.01</v>
      </c>
      <c r="H10" s="5">
        <v>-5725.09</v>
      </c>
      <c r="I10" t="s">
        <v>37</v>
      </c>
      <c r="K10" t="s">
        <v>13</v>
      </c>
      <c r="L10" t="s">
        <v>10</v>
      </c>
      <c r="M10">
        <v>100</v>
      </c>
      <c r="N10" s="9">
        <v>12060.02</v>
      </c>
      <c r="O10">
        <v>100</v>
      </c>
      <c r="P10">
        <f>100/200</f>
        <v>0.5</v>
      </c>
      <c r="Q10" s="1">
        <f>P10*R9</f>
        <v>7012.9650000000001</v>
      </c>
      <c r="R10" s="1">
        <f>R9-Q10</f>
        <v>7012.9650000000001</v>
      </c>
      <c r="S10" s="5">
        <f>N10-Q10</f>
        <v>5047.0550000000003</v>
      </c>
    </row>
    <row r="11" spans="1:19" x14ac:dyDescent="0.55000000000000004">
      <c r="A11" t="s">
        <v>8</v>
      </c>
      <c r="B11" t="s">
        <v>9</v>
      </c>
      <c r="C11" t="s">
        <v>10</v>
      </c>
      <c r="D11" t="s">
        <v>14</v>
      </c>
      <c r="E11">
        <v>100</v>
      </c>
      <c r="F11" s="1">
        <v>17795.099999999999</v>
      </c>
      <c r="G11" s="1">
        <v>11790.01</v>
      </c>
      <c r="H11" s="5">
        <v>-6005.09</v>
      </c>
      <c r="I11" t="s">
        <v>37</v>
      </c>
      <c r="K11" t="s">
        <v>14</v>
      </c>
      <c r="L11" t="s">
        <v>10</v>
      </c>
      <c r="M11">
        <v>100</v>
      </c>
      <c r="N11" s="9">
        <v>11780.02</v>
      </c>
      <c r="O11">
        <v>0</v>
      </c>
      <c r="P11">
        <v>1</v>
      </c>
      <c r="Q11" s="1">
        <f>R10</f>
        <v>7012.9650000000001</v>
      </c>
      <c r="R11">
        <v>0</v>
      </c>
      <c r="S11" s="5">
        <f>N11-Q11</f>
        <v>4767.0550000000003</v>
      </c>
    </row>
    <row r="12" spans="1:19" x14ac:dyDescent="0.55000000000000004">
      <c r="F12" s="1"/>
      <c r="G12" s="1"/>
      <c r="K12" t="s">
        <v>29</v>
      </c>
      <c r="L12" t="s">
        <v>23</v>
      </c>
      <c r="M12">
        <v>50</v>
      </c>
      <c r="N12" s="8">
        <v>6528.94</v>
      </c>
      <c r="O12">
        <v>50</v>
      </c>
      <c r="R12" s="1">
        <f>N12</f>
        <v>6528.94</v>
      </c>
    </row>
    <row r="13" spans="1:19" x14ac:dyDescent="0.55000000000000004">
      <c r="F13" s="1"/>
      <c r="G13" s="1"/>
      <c r="K13" t="s">
        <v>30</v>
      </c>
      <c r="L13" t="s">
        <v>23</v>
      </c>
      <c r="M13">
        <v>100</v>
      </c>
      <c r="N13" s="8">
        <v>13212.86</v>
      </c>
      <c r="O13">
        <v>150</v>
      </c>
      <c r="R13" s="1">
        <f>R12+N13</f>
        <v>19741.8</v>
      </c>
    </row>
    <row r="14" spans="1:19" x14ac:dyDescent="0.55000000000000004">
      <c r="A14" t="s">
        <v>8</v>
      </c>
      <c r="B14" t="s">
        <v>9</v>
      </c>
      <c r="C14" t="s">
        <v>10</v>
      </c>
      <c r="D14" t="s">
        <v>15</v>
      </c>
      <c r="E14">
        <v>75</v>
      </c>
      <c r="F14" s="1">
        <v>9880.89</v>
      </c>
      <c r="G14" s="1">
        <v>11190.69</v>
      </c>
      <c r="H14" s="3">
        <v>1309.8</v>
      </c>
      <c r="I14" t="s">
        <v>35</v>
      </c>
      <c r="K14" t="s">
        <v>15</v>
      </c>
      <c r="L14" t="s">
        <v>10</v>
      </c>
      <c r="M14">
        <v>75</v>
      </c>
      <c r="N14" s="9">
        <v>11180.7</v>
      </c>
      <c r="O14">
        <v>75</v>
      </c>
      <c r="P14">
        <f>75/150</f>
        <v>0.5</v>
      </c>
      <c r="Q14">
        <f>P14*R13</f>
        <v>9870.9</v>
      </c>
      <c r="R14" s="1">
        <f>R13-Q14</f>
        <v>9870.9</v>
      </c>
      <c r="S14" s="3">
        <f>N14-Q14</f>
        <v>1309.8000000000011</v>
      </c>
    </row>
    <row r="15" spans="1:19" x14ac:dyDescent="0.55000000000000004">
      <c r="A15" t="s">
        <v>8</v>
      </c>
      <c r="B15" t="s">
        <v>9</v>
      </c>
      <c r="C15" t="s">
        <v>10</v>
      </c>
      <c r="D15" t="s">
        <v>16</v>
      </c>
      <c r="E15">
        <v>25</v>
      </c>
      <c r="F15" s="1">
        <v>3300.29</v>
      </c>
      <c r="G15" s="1">
        <v>4199.47</v>
      </c>
      <c r="H15" s="4">
        <v>899.18</v>
      </c>
      <c r="I15" t="s">
        <v>35</v>
      </c>
      <c r="K15" t="s">
        <v>16</v>
      </c>
      <c r="L15" t="s">
        <v>10</v>
      </c>
      <c r="M15">
        <v>25</v>
      </c>
      <c r="N15" s="9">
        <v>4189.4799999999996</v>
      </c>
      <c r="O15">
        <v>50</v>
      </c>
      <c r="P15">
        <f>M15/O14</f>
        <v>0.33333333333333331</v>
      </c>
      <c r="Q15">
        <f>P15*R14</f>
        <v>3290.2999999999997</v>
      </c>
      <c r="R15" s="1">
        <f>R14-Q15</f>
        <v>6580.6</v>
      </c>
      <c r="S15" s="3">
        <f>N15-Q15</f>
        <v>899.17999999999984</v>
      </c>
    </row>
    <row r="16" spans="1:19" x14ac:dyDescent="0.55000000000000004">
      <c r="A16" t="s">
        <v>8</v>
      </c>
      <c r="B16" t="s">
        <v>9</v>
      </c>
      <c r="C16" t="s">
        <v>17</v>
      </c>
      <c r="D16" t="s">
        <v>18</v>
      </c>
      <c r="E16">
        <v>50</v>
      </c>
      <c r="F16" s="1">
        <v>3300.29</v>
      </c>
      <c r="G16" s="1">
        <v>8507.25</v>
      </c>
      <c r="H16" s="5">
        <v>5206.96</v>
      </c>
      <c r="I16" t="s">
        <v>37</v>
      </c>
      <c r="L16" t="s">
        <v>17</v>
      </c>
      <c r="M16">
        <v>50</v>
      </c>
      <c r="N16" s="9">
        <v>8507.25</v>
      </c>
      <c r="O16">
        <v>0</v>
      </c>
      <c r="P16">
        <v>1</v>
      </c>
      <c r="Q16" s="1">
        <f>R15*P16</f>
        <v>6580.6</v>
      </c>
      <c r="R16">
        <v>0</v>
      </c>
      <c r="S16" s="5">
        <f>N16-Q16</f>
        <v>1926.6499999999996</v>
      </c>
    </row>
    <row r="17" spans="1:19" x14ac:dyDescent="0.55000000000000004">
      <c r="F17" s="1"/>
      <c r="G17" s="1"/>
    </row>
    <row r="18" spans="1:19" x14ac:dyDescent="0.55000000000000004">
      <c r="A18" t="s">
        <v>8</v>
      </c>
      <c r="B18" t="s">
        <v>9</v>
      </c>
      <c r="C18" t="s">
        <v>19</v>
      </c>
      <c r="H18" s="2">
        <v>2632.7</v>
      </c>
      <c r="I18" t="s">
        <v>37</v>
      </c>
      <c r="L18" s="11" t="s">
        <v>40</v>
      </c>
      <c r="M18" s="14"/>
      <c r="N18" s="8">
        <f>N3+N5+N6+N8+N12+N13</f>
        <v>65373.950000000004</v>
      </c>
      <c r="Q18" s="11" t="s">
        <v>43</v>
      </c>
      <c r="R18" s="11"/>
      <c r="S18" s="5">
        <f>SUM(S3:S16)</f>
        <v>20896.590000000004</v>
      </c>
    </row>
    <row r="19" spans="1:19" x14ac:dyDescent="0.55000000000000004">
      <c r="H19" s="2"/>
      <c r="L19" s="11" t="s">
        <v>41</v>
      </c>
      <c r="M19" s="11"/>
      <c r="N19" s="9">
        <f>N4+N7+N10+N11+N14+N15+N16</f>
        <v>86270.54</v>
      </c>
    </row>
    <row r="20" spans="1:19" x14ac:dyDescent="0.55000000000000004">
      <c r="L20" s="11" t="s">
        <v>42</v>
      </c>
      <c r="M20" s="11"/>
      <c r="N20" s="10">
        <f>N19-N18</f>
        <v>20896.589999999989</v>
      </c>
    </row>
    <row r="21" spans="1:19" x14ac:dyDescent="0.55000000000000004">
      <c r="H21" s="2"/>
    </row>
  </sheetData>
  <mergeCells count="6">
    <mergeCell ref="A1:I1"/>
    <mergeCell ref="K1:S1"/>
    <mergeCell ref="L18:M18"/>
    <mergeCell ref="L19:M19"/>
    <mergeCell ref="L20:M20"/>
    <mergeCell ref="Q18:R18"/>
  </mergeCells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Apple CapGains MD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bbachman</dc:creator>
  <cp:lastModifiedBy>bbachman</cp:lastModifiedBy>
  <dcterms:created xsi:type="dcterms:W3CDTF">2022-04-21T16:22:48Z</dcterms:created>
  <dcterms:modified xsi:type="dcterms:W3CDTF">2022-04-24T17:37:17Z</dcterms:modified>
</cp:coreProperties>
</file>